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Juan Redón\OneDrive\Escritorio\"/>
    </mc:Choice>
  </mc:AlternateContent>
  <xr:revisionPtr revIDLastSave="0" documentId="13_ncr:1_{DBD5EE1D-1C43-4EDB-9B9A-A642856AEAD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lculador" sheetId="1" r:id="rId1"/>
    <sheet name="Auxiliar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6" roundtripDataSignature="AMtx7mhwAysCZU8QftJp1kCzCvUPr1opdA=="/>
    </ext>
  </extLst>
</workbook>
</file>

<file path=xl/calcChain.xml><?xml version="1.0" encoding="utf-8"?>
<calcChain xmlns="http://schemas.openxmlformats.org/spreadsheetml/2006/main">
  <c r="K17" i="1" l="1"/>
  <c r="K16" i="1"/>
  <c r="K15" i="1"/>
  <c r="C3" i="1"/>
  <c r="C24" i="1" s="1"/>
  <c r="C12" i="1"/>
  <c r="C19" i="1" s="1"/>
  <c r="C18" i="1"/>
  <c r="C17" i="1"/>
  <c r="K19" i="1"/>
  <c r="K18" i="1"/>
  <c r="C15" i="1" l="1"/>
  <c r="C16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<sst xmlns="http://schemas.openxmlformats.org/spreadsheetml/2006/main" count="46" uniqueCount="39">
  <si>
    <t xml:space="preserve">CALCULADOR DE ESTRUCTURAS COPLANARES </t>
  </si>
  <si>
    <t xml:space="preserve">CALCULADOR DE ESTRUCTURAS RS10 </t>
  </si>
  <si>
    <t>ancho (mm)</t>
  </si>
  <si>
    <t>Paneles por filas</t>
  </si>
  <si>
    <t>Cantidad de filas</t>
  </si>
  <si>
    <t>largo (mm)</t>
  </si>
  <si>
    <t>RESULTADOS</t>
  </si>
  <si>
    <t>A. RS10 Dual</t>
  </si>
  <si>
    <t>A. Perfiles Coda</t>
  </si>
  <si>
    <t>B. Kit Fijacion L (8 fijaciones) (*)</t>
  </si>
  <si>
    <t>C. Kit anclajes laterales (4 anclajes)</t>
  </si>
  <si>
    <t>D. Kit anclajes medios (6 anclajes)</t>
  </si>
  <si>
    <t>E. Kit conexión coda (2 piezas)</t>
  </si>
  <si>
    <t>(*) No considerar fijaciones si se utilizan triangulos (20, 25, 30)
      el triangulo ya incluye las fijaciones L.</t>
  </si>
  <si>
    <t>Si</t>
  </si>
  <si>
    <t>Modelo Panel</t>
  </si>
  <si>
    <t>Ancho</t>
  </si>
  <si>
    <t>Largo</t>
  </si>
  <si>
    <t>Perfiles Coda</t>
  </si>
  <si>
    <t>HiMO5 LR5 -54c 415</t>
  </si>
  <si>
    <t>No</t>
  </si>
  <si>
    <t>Anclajes</t>
  </si>
  <si>
    <t>ancho</t>
  </si>
  <si>
    <t>Anclaje Lateral</t>
  </si>
  <si>
    <t>Anclaje medio</t>
  </si>
  <si>
    <t xml:space="preserve"> </t>
  </si>
  <si>
    <t>HiMO6m LR5 - 72HTH 580M</t>
  </si>
  <si>
    <t>Perfil coda 4,75</t>
  </si>
  <si>
    <t>D. Kit anclajes laterales RS10 (4 anclajes)</t>
  </si>
  <si>
    <t>E. Kit anclajes medios RS10 (4 anclajes)</t>
  </si>
  <si>
    <t>B. RS10 Delanteros</t>
  </si>
  <si>
    <t>C. RS10 Traseros</t>
  </si>
  <si>
    <t>HiMO5M LR5 – 66HPH 505M</t>
  </si>
  <si>
    <t>Perfil coda 3,55</t>
  </si>
  <si>
    <t>HiMO7 LR5-72HGD 575M</t>
  </si>
  <si>
    <t>F. Triangulos (20°, 25°, 30°) (sí/no)</t>
  </si>
  <si>
    <t xml:space="preserve">Seleccione Perfil CODA </t>
  </si>
  <si>
    <t>Modelo panel LONGi</t>
  </si>
  <si>
    <t>Cantidad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</si>
</sst>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scheme val="minor"/>
    </font>
    <font>
      <b/>
      <sz val="16"/>
      <color theme="1"/>
      <name val="Open Sans"/>
      <family val="2"/>
    </font>
    <font>
      <sz val="11"/>
      <color theme="1"/>
      <name val="Open Sans"/>
      <family val="2"/>
    </font>
    <font>
      <sz val="8"/>
      <color rgb="FF7F7F7F"/>
      <name val="Open Sans"/>
      <family val="2"/>
    </font>
    <font>
      <sz val="8"/>
      <color rgb="FFA5A5A5"/>
      <name val="Open Sans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</font>
    <font>
      <sz val="8"/>
      <name val="Open Sans"/>
      <family val="2"/>
    </font>
    <font>
      <sz val="8"/>
      <color theme="1" tint="0.499984740745262"/>
      <name val="Open Sans"/>
      <family val="2"/>
    </font>
    <font>
      <b/>
      <sz val="11"/>
      <color rgb="FF2A4C70"/>
      <name val="Open Sans"/>
      <family val="2"/>
    </font>
    <font>
      <sz val="8"/>
      <color rgb="FF2A4C70"/>
      <name val="Open Sans"/>
      <family val="2"/>
    </font>
    <font>
      <b/>
      <sz val="11"/>
      <color theme="0"/>
      <name val="Open Sans"/>
      <family val="2"/>
    </font>
    <font>
      <b/>
      <i/>
      <sz val="11"/>
      <color theme="1"/>
      <name val="Open San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ECECEC"/>
      </patternFill>
    </fill>
    <fill>
      <patternFill patternType="solid">
        <fgColor theme="0" tint="-0.249977111117893"/>
        <bgColor rgb="FFF2F2F2"/>
      </patternFill>
    </fill>
    <fill>
      <patternFill patternType="solid">
        <fgColor rgb="FF2A4C70"/>
        <bgColor rgb="FFFFCC99"/>
      </patternFill>
    </fill>
    <fill>
      <patternFill patternType="solid">
        <fgColor rgb="FF2A4C70"/>
        <bgColor indexed="64"/>
      </patternFill>
    </fill>
    <fill>
      <patternFill patternType="solid">
        <fgColor rgb="FFF3F3F3"/>
        <bgColor rgb="FFFFFFCC"/>
      </patternFill>
    </fill>
    <fill>
      <patternFill patternType="solid">
        <fgColor rgb="FF2A4C70"/>
        <bgColor rgb="FFF2F2F2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6" fillId="0" borderId="1" xfId="0" applyFont="1" applyBorder="1"/>
    <xf numFmtId="0" fontId="7" fillId="0" borderId="1" xfId="0" applyFont="1" applyBorder="1" applyAlignment="1">
      <alignment horizontal="center" vertical="center"/>
    </xf>
    <xf numFmtId="0" fontId="5" fillId="0" borderId="1" xfId="0" applyFont="1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2" fillId="2" borderId="0" xfId="0" applyFont="1" applyFill="1"/>
    <xf numFmtId="0" fontId="2" fillId="4" borderId="2" xfId="0" applyFont="1" applyFill="1" applyBorder="1"/>
    <xf numFmtId="0" fontId="2" fillId="2" borderId="2" xfId="0" applyFont="1" applyFill="1" applyBorder="1"/>
    <xf numFmtId="0" fontId="10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1" fillId="2" borderId="0" xfId="0" applyFont="1" applyFill="1" applyAlignment="1">
      <alignment vertical="center"/>
    </xf>
    <xf numFmtId="0" fontId="2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2" fillId="2" borderId="4" xfId="0" applyFont="1" applyFill="1" applyBorder="1"/>
    <xf numFmtId="0" fontId="2" fillId="2" borderId="5" xfId="0" applyFont="1" applyFill="1" applyBorder="1"/>
    <xf numFmtId="0" fontId="12" fillId="5" borderId="4" xfId="0" applyFont="1" applyFill="1" applyBorder="1" applyAlignment="1" applyProtection="1">
      <alignment horizontal="center"/>
      <protection locked="0"/>
    </xf>
    <xf numFmtId="0" fontId="11" fillId="3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left" vertical="center"/>
    </xf>
    <xf numFmtId="0" fontId="2" fillId="2" borderId="0" xfId="0" applyFont="1" applyFill="1" applyAlignment="1">
      <alignment vertical="center"/>
    </xf>
    <xf numFmtId="0" fontId="13" fillId="8" borderId="3" xfId="0" applyFont="1" applyFill="1" applyBorder="1" applyAlignment="1">
      <alignment vertical="center"/>
    </xf>
    <xf numFmtId="0" fontId="13" fillId="10" borderId="3" xfId="0" applyFont="1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1" fillId="6" borderId="5" xfId="0" applyFont="1" applyFill="1" applyBorder="1" applyAlignment="1" applyProtection="1">
      <alignment horizontal="center" vertical="center"/>
      <protection locked="0"/>
    </xf>
    <xf numFmtId="0" fontId="14" fillId="3" borderId="4" xfId="0" applyFont="1" applyFill="1" applyBorder="1" applyAlignment="1">
      <alignment vertical="center"/>
    </xf>
    <xf numFmtId="0" fontId="11" fillId="6" borderId="4" xfId="0" applyFont="1" applyFill="1" applyBorder="1" applyAlignment="1" applyProtection="1">
      <alignment horizontal="center"/>
      <protection locked="0"/>
    </xf>
    <xf numFmtId="0" fontId="13" fillId="7" borderId="3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vertical="center"/>
    </xf>
    <xf numFmtId="0" fontId="13" fillId="8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2A4C70"/>
      <color rgb="FF35A2CD"/>
      <color rgb="FFF3F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microsoft.com/office/2022/10/relationships/richValueRel" Target="richData/richValueRel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16</xdr:row>
      <xdr:rowOff>152400</xdr:rowOff>
    </xdr:from>
    <xdr:to>
      <xdr:col>11</xdr:col>
      <xdr:colOff>703935</xdr:colOff>
      <xdr:row>39</xdr:row>
      <xdr:rowOff>42405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53EF3F32-7355-5093-C06C-D0C42C06B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67"/>
        <a:stretch/>
      </xdr:blipFill>
      <xdr:spPr>
        <a:xfrm>
          <a:off x="7791450" y="3924300"/>
          <a:ext cx="5123535" cy="4128630"/>
        </a:xfrm>
        <a:prstGeom prst="rect">
          <a:avLst/>
        </a:prstGeom>
      </xdr:spPr>
    </xdr:pic>
    <xdr:clientData/>
  </xdr:twoCellAnchor>
  <xdr:twoCellAnchor editAs="oneCell">
    <xdr:from>
      <xdr:col>2</xdr:col>
      <xdr:colOff>1127760</xdr:colOff>
      <xdr:row>15</xdr:row>
      <xdr:rowOff>76608</xdr:rowOff>
    </xdr:from>
    <xdr:to>
      <xdr:col>5</xdr:col>
      <xdr:colOff>1979295</xdr:colOff>
      <xdr:row>30</xdr:row>
      <xdr:rowOff>110588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CDCDAF52-2320-3971-51CD-9C2F79422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" y="3677058"/>
          <a:ext cx="3566160" cy="2920055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411480</xdr:colOff>
      <xdr:row>9</xdr:row>
      <xdr:rowOff>30480</xdr:rowOff>
    </xdr:from>
    <xdr:to>
      <xdr:col>5</xdr:col>
      <xdr:colOff>1158240</xdr:colOff>
      <xdr:row>19</xdr:row>
      <xdr:rowOff>34290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D1A324AA-9302-7B2E-5C16-735F5236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880" y="2461260"/>
          <a:ext cx="1889760" cy="1889760"/>
        </a:xfrm>
        <a:prstGeom prst="rect">
          <a:avLst/>
        </a:prstGeom>
      </xdr:spPr>
    </xdr:pic>
    <xdr:clientData/>
  </xdr:twoCellAnchor>
  <xdr:twoCellAnchor editAs="oneCell">
    <xdr:from>
      <xdr:col>5</xdr:col>
      <xdr:colOff>109500</xdr:colOff>
      <xdr:row>4</xdr:row>
      <xdr:rowOff>223800</xdr:rowOff>
    </xdr:from>
    <xdr:to>
      <xdr:col>7</xdr:col>
      <xdr:colOff>251460</xdr:colOff>
      <xdr:row>18</xdr:row>
      <xdr:rowOff>34290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1108012-507F-07DD-6197-F2228406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940" y="1519200"/>
          <a:ext cx="2504160" cy="2504160"/>
        </a:xfrm>
        <a:prstGeom prst="rect">
          <a:avLst/>
        </a:prstGeom>
      </xdr:spPr>
    </xdr:pic>
    <xdr:clientData/>
  </xdr:twoCellAnchor>
  <xdr:twoCellAnchor editAs="oneCell">
    <xdr:from>
      <xdr:col>5</xdr:col>
      <xdr:colOff>414720</xdr:colOff>
      <xdr:row>0</xdr:row>
      <xdr:rowOff>658560</xdr:rowOff>
    </xdr:from>
    <xdr:to>
      <xdr:col>5</xdr:col>
      <xdr:colOff>2014080</xdr:colOff>
      <xdr:row>8</xdr:row>
      <xdr:rowOff>154800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9B2944B5-C258-F879-B647-08FB4E7F7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0160" y="658560"/>
          <a:ext cx="1599360" cy="1599360"/>
        </a:xfrm>
        <a:prstGeom prst="rect">
          <a:avLst/>
        </a:prstGeom>
      </xdr:spPr>
    </xdr:pic>
    <xdr:clientData/>
  </xdr:twoCellAnchor>
  <xdr:twoCellAnchor editAs="oneCell">
    <xdr:from>
      <xdr:col>4</xdr:col>
      <xdr:colOff>38940</xdr:colOff>
      <xdr:row>3</xdr:row>
      <xdr:rowOff>61800</xdr:rowOff>
    </xdr:from>
    <xdr:to>
      <xdr:col>5</xdr:col>
      <xdr:colOff>906780</xdr:colOff>
      <xdr:row>11</xdr:row>
      <xdr:rowOff>114300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859919E-BD69-641C-EF1A-4085D82C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860" y="1181940"/>
          <a:ext cx="1599360" cy="1599360"/>
        </a:xfrm>
        <a:prstGeom prst="rect">
          <a:avLst/>
        </a:prstGeom>
      </xdr:spPr>
    </xdr:pic>
    <xdr:clientData/>
  </xdr:twoCellAnchor>
  <xdr:twoCellAnchor editAs="oneCell">
    <xdr:from>
      <xdr:col>5</xdr:col>
      <xdr:colOff>843840</xdr:colOff>
      <xdr:row>13</xdr:row>
      <xdr:rowOff>0</xdr:rowOff>
    </xdr:from>
    <xdr:to>
      <xdr:col>8</xdr:col>
      <xdr:colOff>7620</xdr:colOff>
      <xdr:row>21</xdr:row>
      <xdr:rowOff>66750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BC70DB10-7A1B-D501-08CD-65FA069D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280" y="3463140"/>
          <a:ext cx="1785060" cy="1785060"/>
        </a:xfrm>
        <a:prstGeom prst="rect">
          <a:avLst/>
        </a:prstGeom>
      </xdr:spPr>
    </xdr:pic>
    <xdr:clientData/>
  </xdr:twoCellAnchor>
  <xdr:oneCellAnchor>
    <xdr:from>
      <xdr:col>5</xdr:col>
      <xdr:colOff>2053590</xdr:colOff>
      <xdr:row>12</xdr:row>
      <xdr:rowOff>1905</xdr:rowOff>
    </xdr:from>
    <xdr:ext cx="289560" cy="30099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97065" y="2745105"/>
          <a:ext cx="289560" cy="30099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A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oneCellAnchor>
    <xdr:from>
      <xdr:col>5</xdr:col>
      <xdr:colOff>517888</xdr:colOff>
      <xdr:row>15</xdr:row>
      <xdr:rowOff>20683</xdr:rowOff>
    </xdr:from>
    <xdr:ext cx="306705" cy="327932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680438" y="3316333"/>
          <a:ext cx="306705" cy="32793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E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oneCellAnchor>
    <xdr:from>
      <xdr:col>5</xdr:col>
      <xdr:colOff>501015</xdr:colOff>
      <xdr:row>8</xdr:row>
      <xdr:rowOff>78105</xdr:rowOff>
    </xdr:from>
    <xdr:ext cx="161925" cy="266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926455" y="2158365"/>
          <a:ext cx="16192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C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oneCellAnchor>
    <xdr:from>
      <xdr:col>5</xdr:col>
      <xdr:colOff>1480185</xdr:colOff>
      <xdr:row>5</xdr:row>
      <xdr:rowOff>47625</xdr:rowOff>
    </xdr:from>
    <xdr:ext cx="2667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05625" y="1602105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D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twoCellAnchor editAs="oneCell">
    <xdr:from>
      <xdr:col>14</xdr:col>
      <xdr:colOff>26100</xdr:colOff>
      <xdr:row>9</xdr:row>
      <xdr:rowOff>148020</xdr:rowOff>
    </xdr:from>
    <xdr:to>
      <xdr:col>16</xdr:col>
      <xdr:colOff>452820</xdr:colOff>
      <xdr:row>19</xdr:row>
      <xdr:rowOff>148020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5A360E1B-0613-70F0-82D6-505ADE39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7480" y="2578800"/>
          <a:ext cx="1889760" cy="1889760"/>
        </a:xfrm>
        <a:prstGeom prst="rect">
          <a:avLst/>
        </a:prstGeom>
      </xdr:spPr>
    </xdr:pic>
    <xdr:clientData/>
  </xdr:twoCellAnchor>
  <xdr:twoCellAnchor editAs="oneCell">
    <xdr:from>
      <xdr:col>11</xdr:col>
      <xdr:colOff>320880</xdr:colOff>
      <xdr:row>9</xdr:row>
      <xdr:rowOff>122760</xdr:rowOff>
    </xdr:from>
    <xdr:to>
      <xdr:col>14</xdr:col>
      <xdr:colOff>16080</xdr:colOff>
      <xdr:row>19</xdr:row>
      <xdr:rowOff>122760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33140AAE-2036-B2A1-0841-60377744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700" y="2553540"/>
          <a:ext cx="1889760" cy="1889760"/>
        </a:xfrm>
        <a:prstGeom prst="rect">
          <a:avLst/>
        </a:prstGeom>
      </xdr:spPr>
    </xdr:pic>
    <xdr:clientData/>
  </xdr:twoCellAnchor>
  <xdr:twoCellAnchor editAs="oneCell">
    <xdr:from>
      <xdr:col>16</xdr:col>
      <xdr:colOff>455640</xdr:colOff>
      <xdr:row>9</xdr:row>
      <xdr:rowOff>135600</xdr:rowOff>
    </xdr:from>
    <xdr:to>
      <xdr:col>19</xdr:col>
      <xdr:colOff>150840</xdr:colOff>
      <xdr:row>19</xdr:row>
      <xdr:rowOff>135600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2D24BEDA-A0B1-44E6-E480-9399FA43A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0520" y="2566380"/>
          <a:ext cx="1889760" cy="1889760"/>
        </a:xfrm>
        <a:prstGeom prst="rect">
          <a:avLst/>
        </a:prstGeom>
      </xdr:spPr>
    </xdr:pic>
    <xdr:clientData/>
  </xdr:twoCellAnchor>
  <xdr:oneCellAnchor>
    <xdr:from>
      <xdr:col>5</xdr:col>
      <xdr:colOff>2023110</xdr:colOff>
      <xdr:row>19</xdr:row>
      <xdr:rowOff>110490</xdr:rowOff>
    </xdr:from>
    <xdr:ext cx="266700" cy="266700"/>
    <xdr:sp macro="" textlink="">
      <xdr:nvSpPr>
        <xdr:cNvPr id="63" name="Shape 6">
          <a:extLst>
            <a:ext uri="{FF2B5EF4-FFF2-40B4-BE49-F238E27FC236}">
              <a16:creationId xmlns:a16="http://schemas.microsoft.com/office/drawing/2014/main" id="{CDCB530B-A241-41B1-A582-99AB40C98F4E}"/>
            </a:ext>
          </a:extLst>
        </xdr:cNvPr>
        <xdr:cNvSpPr txBox="1"/>
      </xdr:nvSpPr>
      <xdr:spPr>
        <a:xfrm>
          <a:off x="7448550" y="4644390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B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twoCellAnchor editAs="oneCell">
    <xdr:from>
      <xdr:col>14</xdr:col>
      <xdr:colOff>274320</xdr:colOff>
      <xdr:row>2</xdr:row>
      <xdr:rowOff>114300</xdr:rowOff>
    </xdr:from>
    <xdr:to>
      <xdr:col>16</xdr:col>
      <xdr:colOff>410640</xdr:colOff>
      <xdr:row>10</xdr:row>
      <xdr:rowOff>185850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E3E756CF-A189-420B-890F-1C19CAD18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1059180"/>
          <a:ext cx="1599360" cy="1599360"/>
        </a:xfrm>
        <a:prstGeom prst="rect">
          <a:avLst/>
        </a:prstGeom>
      </xdr:spPr>
    </xdr:pic>
    <xdr:clientData/>
  </xdr:twoCellAnchor>
  <xdr:twoCellAnchor editAs="oneCell">
    <xdr:from>
      <xdr:col>12</xdr:col>
      <xdr:colOff>46560</xdr:colOff>
      <xdr:row>2</xdr:row>
      <xdr:rowOff>138000</xdr:rowOff>
    </xdr:from>
    <xdr:to>
      <xdr:col>14</xdr:col>
      <xdr:colOff>182880</xdr:colOff>
      <xdr:row>11</xdr:row>
      <xdr:rowOff>19050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86E6E54A-056E-4AFF-981C-4DC3E821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4900" y="1082880"/>
          <a:ext cx="1599360" cy="1599360"/>
        </a:xfrm>
        <a:prstGeom prst="rect">
          <a:avLst/>
        </a:prstGeom>
      </xdr:spPr>
    </xdr:pic>
    <xdr:clientData/>
  </xdr:twoCellAnchor>
  <xdr:twoCellAnchor editAs="oneCell">
    <xdr:from>
      <xdr:col>11</xdr:col>
      <xdr:colOff>711480</xdr:colOff>
      <xdr:row>12</xdr:row>
      <xdr:rowOff>59970</xdr:rowOff>
    </xdr:from>
    <xdr:to>
      <xdr:col>18</xdr:col>
      <xdr:colOff>716280</xdr:colOff>
      <xdr:row>39</xdr:row>
      <xdr:rowOff>99060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BAFC5BE-CDD2-DA42-1A5D-9B1004F7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9155" y="2803170"/>
          <a:ext cx="5138775" cy="5020665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16</xdr:row>
      <xdr:rowOff>64770</xdr:rowOff>
    </xdr:from>
    <xdr:ext cx="289560" cy="300990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86686F22-FE0B-412F-AB1C-F78D779F7AD7}"/>
            </a:ext>
          </a:extLst>
        </xdr:cNvPr>
        <xdr:cNvSpPr txBox="1"/>
      </xdr:nvSpPr>
      <xdr:spPr>
        <a:xfrm>
          <a:off x="14523720" y="4072890"/>
          <a:ext cx="289560" cy="30099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A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oneCellAnchor>
    <xdr:from>
      <xdr:col>16</xdr:col>
      <xdr:colOff>49530</xdr:colOff>
      <xdr:row>16</xdr:row>
      <xdr:rowOff>57150</xdr:rowOff>
    </xdr:from>
    <xdr:ext cx="266700" cy="266700"/>
    <xdr:sp macro="" textlink="">
      <xdr:nvSpPr>
        <xdr:cNvPr id="71" name="Shape 6">
          <a:extLst>
            <a:ext uri="{FF2B5EF4-FFF2-40B4-BE49-F238E27FC236}">
              <a16:creationId xmlns:a16="http://schemas.microsoft.com/office/drawing/2014/main" id="{28D309B3-8D5F-48A9-BCDD-EB9A967DF716}"/>
            </a:ext>
          </a:extLst>
        </xdr:cNvPr>
        <xdr:cNvSpPr txBox="1"/>
      </xdr:nvSpPr>
      <xdr:spPr>
        <a:xfrm>
          <a:off x="16363950" y="4065270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B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oneCellAnchor>
    <xdr:from>
      <xdr:col>18</xdr:col>
      <xdr:colOff>560070</xdr:colOff>
      <xdr:row>16</xdr:row>
      <xdr:rowOff>102870</xdr:rowOff>
    </xdr:from>
    <xdr:ext cx="266700" cy="266700"/>
    <xdr:sp macro="" textlink="">
      <xdr:nvSpPr>
        <xdr:cNvPr id="72" name="Shape 6">
          <a:extLst>
            <a:ext uri="{FF2B5EF4-FFF2-40B4-BE49-F238E27FC236}">
              <a16:creationId xmlns:a16="http://schemas.microsoft.com/office/drawing/2014/main" id="{4FD272E4-FA37-46FE-A863-C41B351F6775}"/>
            </a:ext>
          </a:extLst>
        </xdr:cNvPr>
        <xdr:cNvSpPr txBox="1"/>
      </xdr:nvSpPr>
      <xdr:spPr>
        <a:xfrm>
          <a:off x="18337530" y="4110990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C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oneCellAnchor>
    <xdr:from>
      <xdr:col>13</xdr:col>
      <xdr:colOff>464820</xdr:colOff>
      <xdr:row>8</xdr:row>
      <xdr:rowOff>68580</xdr:rowOff>
    </xdr:from>
    <xdr:ext cx="266700" cy="266700"/>
    <xdr:sp macro="" textlink="">
      <xdr:nvSpPr>
        <xdr:cNvPr id="73" name="Shape 6">
          <a:extLst>
            <a:ext uri="{FF2B5EF4-FFF2-40B4-BE49-F238E27FC236}">
              <a16:creationId xmlns:a16="http://schemas.microsoft.com/office/drawing/2014/main" id="{7A5AB5E9-DBF7-498A-8199-2EA79621D1AE}"/>
            </a:ext>
          </a:extLst>
        </xdr:cNvPr>
        <xdr:cNvSpPr txBox="1"/>
      </xdr:nvSpPr>
      <xdr:spPr>
        <a:xfrm>
          <a:off x="14584680" y="2148840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D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oneCellAnchor>
    <xdr:from>
      <xdr:col>15</xdr:col>
      <xdr:colOff>678180</xdr:colOff>
      <xdr:row>7</xdr:row>
      <xdr:rowOff>167640</xdr:rowOff>
    </xdr:from>
    <xdr:ext cx="266700" cy="266700"/>
    <xdr:sp macro="" textlink="">
      <xdr:nvSpPr>
        <xdr:cNvPr id="74" name="Shape 6">
          <a:extLst>
            <a:ext uri="{FF2B5EF4-FFF2-40B4-BE49-F238E27FC236}">
              <a16:creationId xmlns:a16="http://schemas.microsoft.com/office/drawing/2014/main" id="{949C7492-DF31-4FCE-8DE6-CAA28C7F3A62}"/>
            </a:ext>
          </a:extLst>
        </xdr:cNvPr>
        <xdr:cNvSpPr txBox="1"/>
      </xdr:nvSpPr>
      <xdr:spPr>
        <a:xfrm>
          <a:off x="16261080" y="2072640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E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  <xdr:twoCellAnchor editAs="oneCell">
    <xdr:from>
      <xdr:col>2</xdr:col>
      <xdr:colOff>1519695</xdr:colOff>
      <xdr:row>23</xdr:row>
      <xdr:rowOff>136665</xdr:rowOff>
    </xdr:from>
    <xdr:to>
      <xdr:col>7</xdr:col>
      <xdr:colOff>495</xdr:colOff>
      <xdr:row>43</xdr:row>
      <xdr:rowOff>164325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CF9C392D-CA50-737D-4FC5-828467E1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620" y="5308740"/>
          <a:ext cx="3557625" cy="3475710"/>
        </a:xfrm>
        <a:prstGeom prst="rect">
          <a:avLst/>
        </a:prstGeom>
      </xdr:spPr>
    </xdr:pic>
    <xdr:clientData/>
  </xdr:twoCellAnchor>
  <xdr:twoCellAnchor editAs="oneCell">
    <xdr:from>
      <xdr:col>0</xdr:col>
      <xdr:colOff>23775</xdr:colOff>
      <xdr:row>23</xdr:row>
      <xdr:rowOff>143790</xdr:rowOff>
    </xdr:from>
    <xdr:to>
      <xdr:col>2</xdr:col>
      <xdr:colOff>861060</xdr:colOff>
      <xdr:row>44</xdr:row>
      <xdr:rowOff>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111A2EFF-6908-71C6-ABAA-27F092C83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5" y="5315865"/>
          <a:ext cx="3551910" cy="3475710"/>
        </a:xfrm>
        <a:prstGeom prst="rect">
          <a:avLst/>
        </a:prstGeom>
      </xdr:spPr>
    </xdr:pic>
    <xdr:clientData/>
  </xdr:twoCellAnchor>
  <xdr:oneCellAnchor>
    <xdr:from>
      <xdr:col>5</xdr:col>
      <xdr:colOff>641985</xdr:colOff>
      <xdr:row>22</xdr:row>
      <xdr:rowOff>169545</xdr:rowOff>
    </xdr:from>
    <xdr:ext cx="266700" cy="266700"/>
    <xdr:sp macro="" textlink="">
      <xdr:nvSpPr>
        <xdr:cNvPr id="79" name="Shape 6">
          <a:extLst>
            <a:ext uri="{FF2B5EF4-FFF2-40B4-BE49-F238E27FC236}">
              <a16:creationId xmlns:a16="http://schemas.microsoft.com/office/drawing/2014/main" id="{773EF834-D3CF-4A4F-9ED2-B83BF5297883}"/>
            </a:ext>
          </a:extLst>
        </xdr:cNvPr>
        <xdr:cNvSpPr txBox="1"/>
      </xdr:nvSpPr>
      <xdr:spPr>
        <a:xfrm>
          <a:off x="5585460" y="5170170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  <a:sym typeface="Calibri"/>
            </a:rPr>
            <a:t>F</a:t>
          </a:r>
          <a:endParaRPr sz="14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 fLocksWithSheet="0"/>
  </xdr:one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998"/>
  <sheetViews>
    <sheetView showGridLines="0" tabSelected="1" zoomScale="85" zoomScaleNormal="85" workbookViewId="0">
      <selection activeCell="C23" sqref="C23"/>
    </sheetView>
  </sheetViews>
  <sheetFormatPr baseColWidth="10" defaultColWidth="14.44140625" defaultRowHeight="15" customHeight="1" x14ac:dyDescent="0.35"/>
  <cols>
    <col min="1" max="1" width="3.77734375" style="6" customWidth="1"/>
    <col min="2" max="2" width="35.77734375" style="6" customWidth="1"/>
    <col min="3" max="3" width="23.21875" style="6" customWidth="1"/>
    <col min="4" max="4" width="5.6640625" style="6" customWidth="1"/>
    <col min="5" max="5" width="10.6640625" style="6" customWidth="1"/>
    <col min="6" max="6" width="31.44140625" style="6" customWidth="1"/>
    <col min="7" max="7" width="3" style="6" customWidth="1"/>
    <col min="8" max="8" width="3.77734375" style="7" customWidth="1"/>
    <col min="9" max="9" width="3.77734375" style="8" customWidth="1"/>
    <col min="10" max="10" width="40.33203125" style="12" customWidth="1"/>
    <col min="11" max="11" width="20.5546875" style="6" customWidth="1"/>
    <col min="12" max="26" width="10.6640625" style="6" customWidth="1"/>
    <col min="27" max="16384" width="14.44140625" style="6"/>
  </cols>
  <sheetData>
    <row r="1" spans="2:11" ht="58.8" customHeight="1" x14ac:dyDescent="0.35">
      <c r="B1" s="14" t="e" vm="1">
        <v>#VALUE!</v>
      </c>
      <c r="C1" s="14"/>
      <c r="F1" s="6" t="e" vm="2">
        <v>#VALUE!</v>
      </c>
    </row>
    <row r="2" spans="2:11" ht="15.6" x14ac:dyDescent="0.35">
      <c r="B2" s="17" t="s">
        <v>37</v>
      </c>
      <c r="C2" s="16" t="s">
        <v>32</v>
      </c>
    </row>
    <row r="3" spans="2:11" ht="14.25" customHeight="1" x14ac:dyDescent="0.35">
      <c r="B3" s="9" t="s">
        <v>2</v>
      </c>
      <c r="C3" s="9">
        <f>+VLOOKUP(C2,Auxiliar!A3:B5,2)</f>
        <v>1134</v>
      </c>
    </row>
    <row r="4" spans="2:11" ht="14.25" customHeight="1" x14ac:dyDescent="0.35">
      <c r="B4" s="10"/>
      <c r="C4" s="10"/>
    </row>
    <row r="5" spans="2:11" ht="20.399999999999999" customHeight="1" x14ac:dyDescent="0.35">
      <c r="B5" s="11" t="s">
        <v>0</v>
      </c>
      <c r="J5" s="13" t="s">
        <v>1</v>
      </c>
    </row>
    <row r="6" spans="2:11" ht="14.25" customHeight="1" x14ac:dyDescent="0.35"/>
    <row r="7" spans="2:11" ht="14.25" customHeight="1" x14ac:dyDescent="0.35">
      <c r="B7" s="14"/>
      <c r="C7" s="14"/>
    </row>
    <row r="8" spans="2:11" ht="15" customHeight="1" x14ac:dyDescent="0.35">
      <c r="B8" s="27" t="s">
        <v>3</v>
      </c>
      <c r="C8" s="28">
        <v>10</v>
      </c>
      <c r="J8" s="27" t="s">
        <v>3</v>
      </c>
      <c r="K8" s="28">
        <v>9</v>
      </c>
    </row>
    <row r="9" spans="2:11" ht="15" customHeight="1" x14ac:dyDescent="0.35">
      <c r="B9" s="27" t="s">
        <v>4</v>
      </c>
      <c r="C9" s="28">
        <v>2</v>
      </c>
      <c r="J9" s="27" t="s">
        <v>4</v>
      </c>
      <c r="K9" s="28">
        <v>4</v>
      </c>
    </row>
    <row r="10" spans="2:11" ht="14.25" customHeight="1" x14ac:dyDescent="0.35">
      <c r="B10" s="15"/>
      <c r="C10" s="15" t="s">
        <v>25</v>
      </c>
    </row>
    <row r="11" spans="2:11" ht="15" customHeight="1" x14ac:dyDescent="0.35">
      <c r="B11" s="29" t="s">
        <v>36</v>
      </c>
      <c r="C11" s="30" t="s">
        <v>27</v>
      </c>
    </row>
    <row r="12" spans="2:11" ht="14.25" customHeight="1" x14ac:dyDescent="0.35">
      <c r="B12" s="9" t="s">
        <v>5</v>
      </c>
      <c r="C12" s="9">
        <f>+VLOOKUP(C11,Auxiliar!E3:F4,2,FALSE)</f>
        <v>4750</v>
      </c>
    </row>
    <row r="13" spans="2:11" ht="13.8" customHeight="1" x14ac:dyDescent="0.35">
      <c r="J13" s="6"/>
    </row>
    <row r="14" spans="2:11" s="21" customFormat="1" ht="15" customHeight="1" x14ac:dyDescent="0.3">
      <c r="B14" s="31" t="s">
        <v>6</v>
      </c>
      <c r="C14" s="33"/>
      <c r="H14" s="24"/>
      <c r="I14" s="25"/>
      <c r="J14" s="31" t="s">
        <v>6</v>
      </c>
      <c r="K14" s="32"/>
    </row>
    <row r="15" spans="2:11" s="21" customFormat="1" ht="15" customHeight="1" x14ac:dyDescent="0.3">
      <c r="B15" s="20" t="s">
        <v>8</v>
      </c>
      <c r="C15" s="19">
        <f>IF(C8&lt;=0,0,IF(C8=0,0,ROUNDUP(((((C3+Auxiliar!F10)*C8)+Auxiliar!F9)/C12)*2,0)*C9))</f>
        <v>10</v>
      </c>
      <c r="H15" s="24"/>
      <c r="I15" s="25"/>
      <c r="J15" s="18" t="s">
        <v>7</v>
      </c>
      <c r="K15" s="19">
        <f>IF(K8&lt;1,0,((K8+1)*(K9-1)))</f>
        <v>30</v>
      </c>
    </row>
    <row r="16" spans="2:11" s="21" customFormat="1" ht="15" customHeight="1" x14ac:dyDescent="0.3">
      <c r="B16" s="20" t="s">
        <v>9</v>
      </c>
      <c r="C16" s="19">
        <f>IF(C24&gt;0,0,ROUNDUP(IF(C8&lt;=0,0,IF(C8&lt;=4,1,((C8*C3)/1800)/4)*C9),0))</f>
        <v>4</v>
      </c>
      <c r="H16" s="24"/>
      <c r="I16" s="25"/>
      <c r="J16" s="18" t="s">
        <v>30</v>
      </c>
      <c r="K16" s="19">
        <f>IF(K8&lt;1,0,K8+1)</f>
        <v>10</v>
      </c>
    </row>
    <row r="17" spans="2:11" s="21" customFormat="1" ht="15" customHeight="1" x14ac:dyDescent="0.3">
      <c r="B17" s="20" t="s">
        <v>10</v>
      </c>
      <c r="C17" s="19">
        <f>IF(C8=0,0,C9)</f>
        <v>2</v>
      </c>
      <c r="H17" s="24"/>
      <c r="I17" s="25"/>
      <c r="J17" s="18" t="s">
        <v>31</v>
      </c>
      <c r="K17" s="19">
        <f>IF(K8&lt;1,0,K8+1)</f>
        <v>10</v>
      </c>
    </row>
    <row r="18" spans="2:11" s="21" customFormat="1" ht="15" customHeight="1" x14ac:dyDescent="0.3">
      <c r="B18" s="20" t="s">
        <v>11</v>
      </c>
      <c r="C18" s="19">
        <f>IF(C8=0,0,ROUNDUP((((C8-1)*2)/6)*C9,0))</f>
        <v>6</v>
      </c>
      <c r="H18" s="24"/>
      <c r="I18" s="25"/>
      <c r="J18" s="18" t="s">
        <v>28</v>
      </c>
      <c r="K18" s="19">
        <f>K9</f>
        <v>4</v>
      </c>
    </row>
    <row r="19" spans="2:11" s="21" customFormat="1" ht="15" customHeight="1" x14ac:dyDescent="0.3">
      <c r="B19" s="20" t="s">
        <v>12</v>
      </c>
      <c r="C19" s="19">
        <f>IF(C12=4750,IF(C8&lt;4,0,ROUNDUP((C8/4)-1,0)*C9),IF(C8&lt;3,0,ROUNDUP((C8/3)-1,0)*C9))</f>
        <v>4</v>
      </c>
      <c r="H19" s="24"/>
      <c r="I19" s="25"/>
      <c r="J19" s="18" t="s">
        <v>29</v>
      </c>
      <c r="K19" s="19">
        <f>ROUNDUP((((K8-1)*2)/4)*K9,0)</f>
        <v>16</v>
      </c>
    </row>
    <row r="20" spans="2:11" ht="29.4" customHeight="1" x14ac:dyDescent="0.35">
      <c r="B20" s="34" t="s">
        <v>13</v>
      </c>
      <c r="C20" s="35"/>
    </row>
    <row r="21" spans="2:11" ht="14.25" customHeight="1" x14ac:dyDescent="0.35"/>
    <row r="22" spans="2:11" ht="14.25" customHeight="1" x14ac:dyDescent="0.35"/>
    <row r="23" spans="2:11" s="21" customFormat="1" ht="15" customHeight="1" x14ac:dyDescent="0.3">
      <c r="B23" s="22" t="s">
        <v>35</v>
      </c>
      <c r="C23" s="23" t="s">
        <v>20</v>
      </c>
      <c r="H23" s="24"/>
      <c r="I23" s="25"/>
      <c r="J23" s="26"/>
    </row>
    <row r="24" spans="2:11" s="21" customFormat="1" ht="15" customHeight="1" x14ac:dyDescent="0.3">
      <c r="B24" s="18" t="s">
        <v>38</v>
      </c>
      <c r="C24" s="19">
        <f>IF(C23="Si",IF(C8&lt;=0,0,IF(C8&gt;4,(ROUNDUP((C8*C3)/1500,0)*C9),+C8*C9)),0)</f>
        <v>0</v>
      </c>
      <c r="H24" s="24"/>
      <c r="I24" s="25"/>
      <c r="J24" s="26"/>
    </row>
    <row r="25" spans="2:11" ht="14.25" customHeight="1" x14ac:dyDescent="0.35"/>
    <row r="26" spans="2:11" ht="14.25" customHeight="1" x14ac:dyDescent="0.35"/>
    <row r="27" spans="2:11" ht="14.25" customHeight="1" x14ac:dyDescent="0.35"/>
    <row r="28" spans="2:11" ht="14.25" customHeight="1" x14ac:dyDescent="0.35"/>
    <row r="29" spans="2:11" ht="14.25" customHeight="1" x14ac:dyDescent="0.35"/>
    <row r="30" spans="2:11" ht="14.25" customHeight="1" x14ac:dyDescent="0.35"/>
    <row r="31" spans="2:11" ht="14.25" customHeight="1" x14ac:dyDescent="0.35"/>
    <row r="32" spans="2:11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</sheetData>
  <sheetProtection algorithmName="SHA-512" hashValue="KpYek2yBDxgL1bO+Uk5n0hiKhB+1IY6rhlLYDohXQKqXAZdRd48lsMWrWIbNvWtWmwhnswYwWnAZNsugjkSB7A==" saltValue="1FjW0+vOVjshxheTUJVWTg==" spinCount="100000" sheet="1" objects="1" scenarios="1" selectLockedCells="1"/>
  <mergeCells count="3">
    <mergeCell ref="J14:K14"/>
    <mergeCell ref="B14:C14"/>
    <mergeCell ref="B20:C20"/>
  </mergeCells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000-000000000000}">
          <x14:formula1>
            <xm:f>Auxiliar!$I$2:$I$3</xm:f>
          </x14:formula1>
          <xm:sqref>C23</xm:sqref>
        </x14:dataValidation>
        <x14:dataValidation type="list" allowBlank="1" showErrorMessage="1" xr:uid="{00000000-0002-0000-0000-000001000000}">
          <x14:formula1>
            <xm:f>Auxiliar!$E$3:$E$4</xm:f>
          </x14:formula1>
          <xm:sqref>C11</xm:sqref>
        </x14:dataValidation>
        <x14:dataValidation type="list" allowBlank="1" showErrorMessage="1" xr:uid="{00000000-0002-0000-0000-000002000000}">
          <x14:formula1>
            <xm:f>Auxiliar!$A$3:$A$6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97"/>
  <sheetViews>
    <sheetView workbookViewId="0">
      <selection activeCell="B12" sqref="B12"/>
    </sheetView>
  </sheetViews>
  <sheetFormatPr baseColWidth="10" defaultColWidth="14.44140625" defaultRowHeight="15" customHeight="1" x14ac:dyDescent="0.3"/>
  <cols>
    <col min="1" max="1" width="21.88671875" style="1" customWidth="1"/>
    <col min="2" max="2" width="15" style="1" customWidth="1"/>
    <col min="3" max="4" width="10.6640625" style="1" customWidth="1"/>
    <col min="5" max="5" width="26.88671875" style="1" customWidth="1"/>
    <col min="6" max="8" width="10.6640625" style="1" customWidth="1"/>
    <col min="9" max="9" width="26.109375" style="1" customWidth="1"/>
    <col min="10" max="26" width="10.6640625" style="1" customWidth="1"/>
    <col min="27" max="16384" width="14.44140625" style="1"/>
  </cols>
  <sheetData>
    <row r="1" spans="1:9" ht="14.25" customHeight="1" x14ac:dyDescent="0.3"/>
    <row r="2" spans="1:9" ht="14.25" customHeight="1" x14ac:dyDescent="0.3">
      <c r="A2" s="2" t="s">
        <v>15</v>
      </c>
      <c r="B2" s="2" t="s">
        <v>16</v>
      </c>
      <c r="C2" s="2" t="s">
        <v>17</v>
      </c>
      <c r="E2" s="2" t="s">
        <v>18</v>
      </c>
      <c r="F2" s="2" t="s">
        <v>17</v>
      </c>
      <c r="I2" s="3" t="s">
        <v>14</v>
      </c>
    </row>
    <row r="3" spans="1:9" ht="14.25" customHeight="1" x14ac:dyDescent="0.3">
      <c r="A3" s="4" t="s">
        <v>19</v>
      </c>
      <c r="B3" s="5">
        <v>1134</v>
      </c>
      <c r="C3" s="5">
        <v>1722</v>
      </c>
      <c r="E3" s="4" t="s">
        <v>27</v>
      </c>
      <c r="F3" s="5">
        <v>4750</v>
      </c>
      <c r="I3" s="3" t="s">
        <v>20</v>
      </c>
    </row>
    <row r="4" spans="1:9" ht="14.25" customHeight="1" x14ac:dyDescent="0.3">
      <c r="A4" s="4" t="s">
        <v>32</v>
      </c>
      <c r="B4" s="5">
        <v>1134</v>
      </c>
      <c r="C4" s="5">
        <v>2093</v>
      </c>
      <c r="E4" s="4" t="s">
        <v>33</v>
      </c>
      <c r="F4" s="5">
        <v>3550</v>
      </c>
    </row>
    <row r="5" spans="1:9" ht="14.25" customHeight="1" x14ac:dyDescent="0.3">
      <c r="A5" s="4" t="s">
        <v>26</v>
      </c>
      <c r="B5" s="5">
        <v>1134</v>
      </c>
      <c r="C5" s="5">
        <v>2278</v>
      </c>
    </row>
    <row r="6" spans="1:9" ht="14.25" customHeight="1" x14ac:dyDescent="0.3">
      <c r="A6" s="4" t="s">
        <v>34</v>
      </c>
      <c r="B6" s="5">
        <v>1134</v>
      </c>
      <c r="C6" s="5">
        <v>2278</v>
      </c>
    </row>
    <row r="7" spans="1:9" ht="14.25" customHeight="1" x14ac:dyDescent="0.3">
      <c r="A7" s="4"/>
      <c r="B7" s="4"/>
      <c r="C7" s="4"/>
    </row>
    <row r="8" spans="1:9" ht="14.25" customHeight="1" x14ac:dyDescent="0.3">
      <c r="A8" s="4"/>
      <c r="B8" s="4"/>
      <c r="C8" s="4"/>
      <c r="E8" s="2" t="s">
        <v>21</v>
      </c>
      <c r="F8" s="2" t="s">
        <v>22</v>
      </c>
    </row>
    <row r="9" spans="1:9" ht="14.25" customHeight="1" x14ac:dyDescent="0.3">
      <c r="E9" s="4" t="s">
        <v>23</v>
      </c>
      <c r="F9" s="5">
        <v>33</v>
      </c>
    </row>
    <row r="10" spans="1:9" ht="14.25" customHeight="1" x14ac:dyDescent="0.3">
      <c r="E10" s="4" t="s">
        <v>24</v>
      </c>
      <c r="F10" s="5">
        <v>30</v>
      </c>
    </row>
    <row r="11" spans="1:9" ht="14.25" customHeight="1" x14ac:dyDescent="0.3"/>
    <row r="12" spans="1:9" ht="14.25" customHeight="1" x14ac:dyDescent="0.3"/>
    <row r="13" spans="1:9" ht="14.25" customHeight="1" x14ac:dyDescent="0.3"/>
    <row r="14" spans="1:9" ht="14.25" customHeight="1" x14ac:dyDescent="0.3"/>
    <row r="15" spans="1:9" ht="14.25" customHeight="1" x14ac:dyDescent="0.3"/>
    <row r="16" spans="1:9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</sheetData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Calculador</vt:lpstr>
      <vt:lpstr>Auxiliar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Juan Redon</cp:lastModifiedBy>
  <dcterms:created xsi:type="dcterms:W3CDTF">2022-11-14T12:48:58Z</dcterms:created>
  <dcterms:modified xsi:type="dcterms:W3CDTF">2024-03-18T20:58:05Z</dcterms:modified>
</cp:coreProperties>
</file>